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315" windowWidth="12120" windowHeight="9120"/>
  </bookViews>
  <sheets>
    <sheet name="Endowments" sheetId="3" r:id="rId1"/>
  </sheets>
  <definedNames>
    <definedName name="_xlnm.Print_Area" localSheetId="0">Endowments!$A$1:$R$49</definedName>
  </definedNames>
  <calcPr calcId="125725" concurrentCalc="0"/>
</workbook>
</file>

<file path=xl/calcChain.xml><?xml version="1.0" encoding="utf-8"?>
<calcChain xmlns="http://schemas.openxmlformats.org/spreadsheetml/2006/main">
  <c r="R32" i="3"/>
  <c r="K32"/>
  <c r="E32"/>
  <c r="I32"/>
  <c r="I4"/>
  <c r="I27"/>
  <c r="I19"/>
  <c r="I17"/>
  <c r="F4"/>
  <c r="I25"/>
  <c r="I23"/>
  <c r="I21"/>
  <c r="N40"/>
  <c r="N37"/>
  <c r="G27"/>
  <c r="E27"/>
  <c r="J27"/>
  <c r="H27"/>
  <c r="F27"/>
  <c r="K25"/>
  <c r="R25"/>
  <c r="K23"/>
  <c r="K21"/>
  <c r="K19"/>
  <c r="R19"/>
  <c r="K17"/>
  <c r="R17"/>
  <c r="K11"/>
  <c r="R11"/>
  <c r="K4"/>
  <c r="R4"/>
  <c r="R23"/>
  <c r="R21"/>
  <c r="N38"/>
  <c r="N36"/>
  <c r="N23"/>
  <c r="N21"/>
  <c r="N25"/>
  <c r="N19"/>
  <c r="N17"/>
  <c r="N11"/>
  <c r="N4"/>
  <c r="L34"/>
  <c r="M34"/>
  <c r="R27"/>
  <c r="K27"/>
  <c r="N34"/>
</calcChain>
</file>

<file path=xl/comments1.xml><?xml version="1.0" encoding="utf-8"?>
<comments xmlns="http://schemas.openxmlformats.org/spreadsheetml/2006/main">
  <authors>
    <author>Technician</author>
  </authors>
  <commentList>
    <comment ref="F4" authorId="0">
      <text>
        <r>
          <rPr>
            <b/>
            <sz val="9"/>
            <color indexed="81"/>
            <rFont val="Tahoma"/>
            <charset val="1"/>
          </rPr>
          <t>Alicia Thornton:</t>
        </r>
        <r>
          <rPr>
            <sz val="9"/>
            <color indexed="81"/>
            <rFont val="Tahoma"/>
            <charset val="1"/>
          </rPr>
          <t xml:space="preserve">
Consolidate Trusts: Deposited $347,489.19 in May  $37,051.58 FROM Coe/Scott, $155,578.39 FROM Enid Miller, $61,037.66 FROM Williams, $93,821.56 FROM Koehn.
In June 2016 funds were transferred between trusts as follows: $553,602.85 deposits TO General Endowment, $20,645.33 FROM Coe/Scott, $48,056.58 FROM Enid Miller, $30,709.20 FROM Williams, $411,319.06 FROM Koehn Bequest, $42,872.68 from Koehn Endowment 
</t>
        </r>
      </text>
    </comment>
  </commentList>
</comments>
</file>

<file path=xl/sharedStrings.xml><?xml version="1.0" encoding="utf-8"?>
<sst xmlns="http://schemas.openxmlformats.org/spreadsheetml/2006/main" count="100" uniqueCount="79">
  <si>
    <t>Account Name</t>
  </si>
  <si>
    <t>Sub Account</t>
  </si>
  <si>
    <t>Perm?</t>
  </si>
  <si>
    <t>General Endowment</t>
  </si>
  <si>
    <t>General</t>
  </si>
  <si>
    <t>No</t>
  </si>
  <si>
    <t>Can use principal, growth and earnings for any purpose</t>
  </si>
  <si>
    <t>Parish Hall Access</t>
  </si>
  <si>
    <t>Can use principal, growth and earnings for building &amp; maintaining an elevator in the Parish Hall</t>
  </si>
  <si>
    <t>Air Conditioning</t>
  </si>
  <si>
    <t>Can use principal, growth and earnings for installing air conditioning in the church building</t>
  </si>
  <si>
    <t>Columbarium</t>
  </si>
  <si>
    <t>Yes</t>
  </si>
  <si>
    <t>Can use principal, growth and earnings for the upkeep of the Columbarium.</t>
  </si>
  <si>
    <t>Specific Endowment</t>
  </si>
  <si>
    <t>Zentner</t>
  </si>
  <si>
    <t>Can use earnings only for office equipment</t>
  </si>
  <si>
    <t>Lichtenberger</t>
  </si>
  <si>
    <t>Webster</t>
  </si>
  <si>
    <t>Christianson</t>
  </si>
  <si>
    <t>Can use earnings only for funding of a children's choir</t>
  </si>
  <si>
    <t>Moser</t>
  </si>
  <si>
    <t xml:space="preserve">Can use earnings only for housing assistance through the Rector's Discretionary Fund </t>
  </si>
  <si>
    <t>Coe/Scott Endowment</t>
  </si>
  <si>
    <t>None</t>
  </si>
  <si>
    <t>Can use earnings only for funding of major buildings and grounds maintenance and repairs</t>
  </si>
  <si>
    <t>Williams Endowment</t>
  </si>
  <si>
    <t>Can use earnings only for maintenance of the organ</t>
  </si>
  <si>
    <t>Koehn Bequest Endowment</t>
  </si>
  <si>
    <t>Can use earnings only for major buildings &amp; grounds maintenance and repairs</t>
  </si>
  <si>
    <t>Enid Miller Endowment</t>
  </si>
  <si>
    <t>Purpose</t>
  </si>
  <si>
    <t>Can use principal, growth and earnings for any purpose.  In 2003, the Vestry voted to limit the use of this endowment to technology improvements.  In 2006 the Vestry added, this fund may be used to pay any Liability Insurance deductibles.</t>
  </si>
  <si>
    <t>Trinity Episcopal Church Endowment Accounts</t>
  </si>
  <si>
    <t>Can use earnings only for funding of the Rector's Discretionary Fund (currently taking $25.00 per month)</t>
  </si>
  <si>
    <t>Foster &amp; Genevieve Koehn Endowment</t>
  </si>
  <si>
    <t>2011 Beginning Balance</t>
  </si>
  <si>
    <t>Year Originated</t>
  </si>
  <si>
    <t>Original Balance</t>
  </si>
  <si>
    <t>Use + Gain / (Loss)</t>
  </si>
  <si>
    <t>General End.</t>
  </si>
  <si>
    <t>Koehn Bequest</t>
  </si>
  <si>
    <t>2011 Ending Balance</t>
  </si>
  <si>
    <t>Special Projects</t>
  </si>
  <si>
    <t>Used for Operations</t>
  </si>
  <si>
    <t>TOTALS:</t>
  </si>
  <si>
    <t xml:space="preserve">Can use principal, growth and earnings for any purpose. </t>
  </si>
  <si>
    <t>Income: Interest/Gains/Dividends</t>
  </si>
  <si>
    <t>Fees</t>
  </si>
  <si>
    <t>Contributions</t>
  </si>
  <si>
    <t>Paid Out / Liquidated</t>
  </si>
  <si>
    <t>Can use earnings only for funding of Theological education and mileage for deacons and priests</t>
  </si>
  <si>
    <t>YTD Net Activity</t>
  </si>
  <si>
    <t xml:space="preserve">Outreach </t>
  </si>
  <si>
    <t>Can use principal, growth and earnings for Outreach</t>
  </si>
  <si>
    <t>Specific End</t>
  </si>
  <si>
    <t>Williams End</t>
  </si>
  <si>
    <t>Coe/Scott</t>
  </si>
  <si>
    <t>F&amp;G Koehn End</t>
  </si>
  <si>
    <t>Miller End</t>
  </si>
  <si>
    <t>Market Fluctuation</t>
  </si>
  <si>
    <t>Restricted Gifts</t>
  </si>
  <si>
    <t>Can use principal, growth and earnings for items requested when offering was given</t>
  </si>
  <si>
    <t>Beginning Balance 1/1/16</t>
  </si>
  <si>
    <t>YTD Endowment Payouts 2016</t>
  </si>
  <si>
    <t xml:space="preserve">Transferred $579.08 in January for Organ Repairs </t>
  </si>
  <si>
    <t>N/A</t>
  </si>
  <si>
    <t>Transferred $1845.10 in March 2016 for new Dishwasher and Pump Assembly for boiler</t>
  </si>
  <si>
    <t>Paid Line of Credit for 2015 included in 2015 results</t>
  </si>
  <si>
    <t>TOTALS for 2016 Activity:</t>
  </si>
  <si>
    <t>Current LOC Balance</t>
  </si>
  <si>
    <t>In May 2016 funds were transferred between trusts as follows: $347,489.19 deposits TO General Endowment, $37,051.58 FROM Coe/Scott, $155,578.39 FROM Enid Miller, $61,037.66 FROM Williams, $93,821.56 FROM Koehn Endowment</t>
  </si>
  <si>
    <t xml:space="preserve">In June 2016 funds were transferred between trusts as follows: $553,602.85 deposits TO General Endowment, $20,645.33 FROM Coe/Scott, $48,056.58 FROM Enid Miller, $30,709.20 FROM Williams, $411,319.06 FROM Koehn Bequest, $42,872.68 from Koehn Endowment </t>
  </si>
  <si>
    <t>In July 2016 funds were transferred between trusts as follows: $79.33 deposits TO General Endowment, $27.16 FROM Coe/Scott and $52.14 FROM Williams - $0.03 rounding to our favor</t>
  </si>
  <si>
    <t>Due to Line of Credit (next pay off 12/31/2016)</t>
  </si>
  <si>
    <t xml:space="preserve">Transferred $32,673.27 in January to pay off 2015 LOC balance and 2015 LOC interest, Transferred $53,000 in June  to payoff 2016 LOC through June 22nd, 2016., Tranferred $310.87 FOR Jan-June LOC interest charged to general checking. Liquidated $1470 in December 16 for water softener. Liquidated $25,000 in December 16 for LOC payoff.  </t>
  </si>
  <si>
    <t>Currently take $25 per month or $350 YTD for Rector's Discretionary Fund - Extra $50 due to December 2015 payment was transferred in January and in February the bank transferred $25 twice, $2445.10 for choir robes in May</t>
  </si>
  <si>
    <t>Transferred $23,310 in January to pay off 2015 LOC balance and 2015 LOC interest.</t>
  </si>
  <si>
    <r>
      <t xml:space="preserve"> </t>
    </r>
    <r>
      <rPr>
        <b/>
        <sz val="11"/>
        <color theme="3"/>
        <rFont val="Arial"/>
        <family val="2"/>
      </rPr>
      <t>YTD BALANCES           12/31/2016</t>
    </r>
  </si>
</sst>
</file>

<file path=xl/styles.xml><?xml version="1.0" encoding="utf-8"?>
<styleSheet xmlns="http://schemas.openxmlformats.org/spreadsheetml/2006/main">
  <numFmts count="5">
    <numFmt numFmtId="5" formatCode="&quot;$&quot;#,##0_);\(&quot;$&quot;#,##0\)"/>
    <numFmt numFmtId="6" formatCode="&quot;$&quot;#,##0_);[Red]\(&quot;$&quot;#,##0\)"/>
    <numFmt numFmtId="8" formatCode="&quot;$&quot;#,##0.00_);[Red]\(&quot;$&quot;#,##0.00\)"/>
    <numFmt numFmtId="44" formatCode="_(&quot;$&quot;* #,##0.00_);_(&quot;$&quot;* \(#,##0.00\);_(&quot;$&quot;* &quot;-&quot;??_);_(@_)"/>
    <numFmt numFmtId="164" formatCode="_(&quot;$&quot;* #,##0_);_(&quot;$&quot;* \(#,##0\);_(&quot;$&quot;* &quot;-&quot;??_);_(@_)"/>
  </numFmts>
  <fonts count="22">
    <font>
      <sz val="10"/>
      <name val="Arial"/>
    </font>
    <font>
      <sz val="10"/>
      <name val="Arial"/>
      <family val="2"/>
    </font>
    <font>
      <b/>
      <sz val="18"/>
      <name val="Arial"/>
      <family val="2"/>
    </font>
    <font>
      <sz val="10"/>
      <name val="Tahoma"/>
      <family val="2"/>
    </font>
    <font>
      <b/>
      <sz val="12"/>
      <name val="Arial"/>
      <family val="2"/>
    </font>
    <font>
      <b/>
      <sz val="10"/>
      <name val="Arial"/>
      <family val="2"/>
    </font>
    <font>
      <sz val="10"/>
      <name val="Arial"/>
      <family val="2"/>
    </font>
    <font>
      <b/>
      <sz val="16"/>
      <name val="Arial"/>
      <family val="2"/>
    </font>
    <font>
      <b/>
      <sz val="11"/>
      <name val="Tahoma"/>
      <family val="2"/>
    </font>
    <font>
      <b/>
      <sz val="11"/>
      <name val="Arial"/>
      <family val="2"/>
    </font>
    <font>
      <sz val="10"/>
      <name val="Arial"/>
      <family val="2"/>
    </font>
    <font>
      <sz val="9"/>
      <name val="Arial"/>
      <family val="2"/>
    </font>
    <font>
      <b/>
      <sz val="9"/>
      <name val="Arial"/>
      <family val="2"/>
    </font>
    <font>
      <sz val="8"/>
      <name val="Arial"/>
      <family val="2"/>
    </font>
    <font>
      <sz val="9"/>
      <name val="Tahoma"/>
      <family val="2"/>
    </font>
    <font>
      <b/>
      <i/>
      <u/>
      <sz val="10"/>
      <name val="Arial"/>
      <family val="2"/>
    </font>
    <font>
      <i/>
      <u/>
      <sz val="10"/>
      <name val="Arial"/>
      <family val="2"/>
    </font>
    <font>
      <u/>
      <sz val="10"/>
      <name val="Arial"/>
      <family val="2"/>
    </font>
    <font>
      <b/>
      <sz val="11"/>
      <color theme="6" tint="-0.499984740745262"/>
      <name val="Arial"/>
      <family val="2"/>
    </font>
    <font>
      <b/>
      <sz val="11"/>
      <color theme="3"/>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5" fontId="10" fillId="0" borderId="0" applyFont="0" applyFill="0" applyBorder="0" applyAlignment="0" applyProtection="0"/>
    <xf numFmtId="0" fontId="2" fillId="0" borderId="0" applyNumberFormat="0" applyFont="0" applyFill="0" applyAlignment="0" applyProtection="0"/>
    <xf numFmtId="0" fontId="4" fillId="0" borderId="0" applyNumberFormat="0" applyFont="0" applyFill="0" applyAlignment="0" applyProtection="0"/>
  </cellStyleXfs>
  <cellXfs count="127">
    <xf numFmtId="0" fontId="0" fillId="0" borderId="0" xfId="0"/>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top"/>
    </xf>
    <xf numFmtId="0" fontId="3" fillId="0" borderId="0" xfId="0" applyFont="1" applyAlignment="1">
      <alignment vertical="top" wrapText="1"/>
    </xf>
    <xf numFmtId="0" fontId="3" fillId="0" borderId="0" xfId="0" applyFont="1" applyAlignment="1">
      <alignment horizontal="center" vertical="top"/>
    </xf>
    <xf numFmtId="0" fontId="0" fillId="0" borderId="0" xfId="0" applyAlignment="1">
      <alignment wrapText="1"/>
    </xf>
    <xf numFmtId="0" fontId="3" fillId="0" borderId="2" xfId="0" applyFont="1" applyBorder="1" applyAlignment="1">
      <alignment horizontal="center" vertical="top"/>
    </xf>
    <xf numFmtId="0" fontId="3" fillId="0" borderId="4" xfId="0" applyFont="1" applyFill="1" applyBorder="1" applyAlignment="1">
      <alignment horizontal="center" vertical="top"/>
    </xf>
    <xf numFmtId="0" fontId="3" fillId="0" borderId="1" xfId="0" applyFont="1" applyFill="1" applyBorder="1" applyAlignment="1">
      <alignment horizontal="center" vertical="top"/>
    </xf>
    <xf numFmtId="0" fontId="3" fillId="0" borderId="7" xfId="0" applyFont="1" applyFill="1" applyBorder="1" applyAlignment="1">
      <alignment horizontal="center" vertical="top"/>
    </xf>
    <xf numFmtId="0" fontId="3" fillId="0" borderId="0" xfId="0" applyFont="1" applyFill="1" applyAlignment="1">
      <alignment vertical="top" wrapText="1"/>
    </xf>
    <xf numFmtId="0" fontId="3" fillId="0" borderId="0" xfId="0" applyFont="1" applyFill="1" applyAlignment="1">
      <alignment horizontal="center" vertical="top"/>
    </xf>
    <xf numFmtId="0" fontId="0" fillId="0" borderId="0" xfId="0" applyAlignment="1">
      <alignment horizontal="left" wrapText="1"/>
    </xf>
    <xf numFmtId="0" fontId="0" fillId="0" borderId="0" xfId="0"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5" fillId="0" borderId="12" xfId="0" applyFont="1" applyBorder="1" applyAlignment="1">
      <alignment horizontal="center"/>
    </xf>
    <xf numFmtId="0" fontId="8" fillId="0" borderId="2" xfId="0" applyFont="1" applyBorder="1" applyAlignment="1">
      <alignment horizontal="center" wrapText="1"/>
    </xf>
    <xf numFmtId="0" fontId="8" fillId="0" borderId="9" xfId="0" applyFont="1" applyBorder="1" applyAlignment="1">
      <alignment horizontal="center" wrapText="1"/>
    </xf>
    <xf numFmtId="0" fontId="8" fillId="0" borderId="3" xfId="0" applyFont="1" applyBorder="1" applyAlignment="1">
      <alignment horizontal="center" wrapText="1"/>
    </xf>
    <xf numFmtId="0" fontId="0" fillId="0" borderId="0" xfId="0" applyAlignment="1">
      <alignment horizontal="center" wrapText="1"/>
    </xf>
    <xf numFmtId="0" fontId="9" fillId="0" borderId="13" xfId="0" applyFont="1" applyBorder="1" applyAlignment="1">
      <alignment horizontal="center" wrapText="1"/>
    </xf>
    <xf numFmtId="0" fontId="0" fillId="0" borderId="0" xfId="0" applyAlignment="1"/>
    <xf numFmtId="164" fontId="0" fillId="0" borderId="0" xfId="1" applyNumberFormat="1" applyFont="1" applyAlignment="1"/>
    <xf numFmtId="164" fontId="0" fillId="0" borderId="10" xfId="1" applyNumberFormat="1" applyFont="1" applyBorder="1" applyAlignment="1"/>
    <xf numFmtId="164" fontId="0" fillId="0" borderId="10" xfId="1" applyNumberFormat="1" applyFont="1" applyBorder="1" applyAlignment="1">
      <alignment vertical="center"/>
    </xf>
    <xf numFmtId="164" fontId="5" fillId="0" borderId="10" xfId="1" applyNumberFormat="1" applyFont="1" applyBorder="1" applyAlignment="1"/>
    <xf numFmtId="0" fontId="3" fillId="0" borderId="4" xfId="0" applyFont="1" applyFill="1" applyBorder="1" applyAlignment="1">
      <alignment vertical="top" wrapText="1"/>
    </xf>
    <xf numFmtId="0" fontId="3" fillId="0" borderId="1" xfId="0" applyFont="1" applyFill="1" applyBorder="1" applyAlignment="1">
      <alignment vertical="top" wrapText="1"/>
    </xf>
    <xf numFmtId="0" fontId="3" fillId="0" borderId="7" xfId="0" applyFont="1" applyFill="1" applyBorder="1" applyAlignment="1">
      <alignment vertical="top" wrapText="1"/>
    </xf>
    <xf numFmtId="0" fontId="3" fillId="0" borderId="2" xfId="0" applyFont="1" applyBorder="1" applyAlignment="1">
      <alignment vertical="top" wrapText="1"/>
    </xf>
    <xf numFmtId="164" fontId="0" fillId="0" borderId="0" xfId="1" applyNumberFormat="1" applyFont="1" applyAlignment="1">
      <alignment wrapText="1"/>
    </xf>
    <xf numFmtId="0" fontId="11" fillId="0" borderId="15" xfId="0" applyFont="1" applyBorder="1" applyAlignment="1">
      <alignment wrapText="1"/>
    </xf>
    <xf numFmtId="0" fontId="13" fillId="0" borderId="15" xfId="0" applyFont="1" applyBorder="1" applyAlignment="1">
      <alignment horizontal="left" wrapText="1"/>
    </xf>
    <xf numFmtId="0" fontId="12" fillId="0" borderId="0" xfId="0" applyFont="1" applyBorder="1" applyAlignment="1">
      <alignment horizontal="center" wrapText="1"/>
    </xf>
    <xf numFmtId="0" fontId="0" fillId="0" borderId="11" xfId="0" applyBorder="1" applyAlignment="1">
      <alignment horizontal="center" wrapText="1"/>
    </xf>
    <xf numFmtId="0" fontId="14" fillId="0" borderId="5" xfId="0" applyFont="1" applyFill="1" applyBorder="1" applyAlignment="1">
      <alignment vertical="top" wrapText="1"/>
    </xf>
    <xf numFmtId="0" fontId="14" fillId="0" borderId="6" xfId="0" applyFont="1" applyFill="1" applyBorder="1" applyAlignment="1">
      <alignment vertical="top" wrapText="1"/>
    </xf>
    <xf numFmtId="0" fontId="14" fillId="0" borderId="8" xfId="0" applyFont="1" applyFill="1" applyBorder="1" applyAlignment="1">
      <alignment vertical="top" wrapText="1"/>
    </xf>
    <xf numFmtId="0" fontId="14" fillId="0" borderId="0" xfId="0" applyFont="1" applyFill="1" applyAlignment="1">
      <alignment vertical="top" wrapText="1"/>
    </xf>
    <xf numFmtId="0" fontId="14" fillId="0" borderId="0" xfId="0" applyFont="1" applyAlignment="1">
      <alignment vertical="top" wrapText="1"/>
    </xf>
    <xf numFmtId="0" fontId="14" fillId="0" borderId="3" xfId="0" applyFont="1" applyBorder="1" applyAlignment="1">
      <alignment vertical="top" wrapText="1"/>
    </xf>
    <xf numFmtId="0" fontId="5" fillId="0" borderId="11" xfId="0" applyFont="1" applyBorder="1" applyAlignment="1">
      <alignment horizontal="left"/>
    </xf>
    <xf numFmtId="0" fontId="5" fillId="0" borderId="12" xfId="0" applyFont="1" applyBorder="1" applyAlignment="1">
      <alignment horizontal="left"/>
    </xf>
    <xf numFmtId="0" fontId="11" fillId="0" borderId="0" xfId="0" applyFont="1" applyBorder="1" applyAlignment="1">
      <alignment wrapText="1"/>
    </xf>
    <xf numFmtId="8" fontId="0" fillId="0" borderId="13" xfId="0" quotePrefix="1" applyNumberFormat="1" applyBorder="1" applyAlignment="1">
      <alignment horizontal="center" vertical="center"/>
    </xf>
    <xf numFmtId="8" fontId="0" fillId="0" borderId="10" xfId="0" quotePrefix="1" applyNumberFormat="1" applyBorder="1" applyAlignment="1">
      <alignment horizontal="center" vertical="center"/>
    </xf>
    <xf numFmtId="164" fontId="0" fillId="0" borderId="10" xfId="1" applyNumberFormat="1" applyFont="1" applyFill="1" applyBorder="1" applyAlignment="1">
      <alignment vertical="center" wrapText="1"/>
    </xf>
    <xf numFmtId="8" fontId="0" fillId="0" borderId="10" xfId="0" applyNumberFormat="1" applyBorder="1" applyAlignment="1">
      <alignment horizontal="center" vertical="center"/>
    </xf>
    <xf numFmtId="0" fontId="1" fillId="0" borderId="0" xfId="0" applyFont="1" applyBorder="1" applyAlignment="1">
      <alignment horizontal="center" vertical="top"/>
    </xf>
    <xf numFmtId="0" fontId="1" fillId="0" borderId="0" xfId="0" applyFont="1" applyBorder="1" applyAlignment="1">
      <alignment vertical="top" wrapText="1"/>
    </xf>
    <xf numFmtId="0" fontId="1" fillId="0" borderId="0" xfId="0" applyFont="1" applyAlignment="1">
      <alignment horizontal="center"/>
    </xf>
    <xf numFmtId="164" fontId="1" fillId="0" borderId="0" xfId="1" applyNumberFormat="1" applyFont="1" applyAlignment="1"/>
    <xf numFmtId="0" fontId="1" fillId="0" borderId="0" xfId="0" applyFont="1"/>
    <xf numFmtId="0" fontId="1" fillId="0" borderId="0" xfId="0" applyFont="1" applyBorder="1" applyAlignment="1">
      <alignment horizontal="left"/>
    </xf>
    <xf numFmtId="8" fontId="5" fillId="0" borderId="10" xfId="0" applyNumberFormat="1" applyFont="1" applyBorder="1" applyAlignment="1">
      <alignment horizontal="center"/>
    </xf>
    <xf numFmtId="14" fontId="6" fillId="0" borderId="0" xfId="0" applyNumberFormat="1" applyFont="1" applyAlignment="1">
      <alignment horizontal="center"/>
    </xf>
    <xf numFmtId="0" fontId="15" fillId="0" borderId="0" xfId="0" applyFont="1" applyAlignment="1">
      <alignment horizontal="center" vertical="center"/>
    </xf>
    <xf numFmtId="8" fontId="15" fillId="0" borderId="0" xfId="0" applyNumberFormat="1" applyFont="1" applyAlignment="1">
      <alignment horizontal="center" vertical="center"/>
    </xf>
    <xf numFmtId="0" fontId="16" fillId="0" borderId="0" xfId="0" applyFont="1" applyAlignment="1"/>
    <xf numFmtId="0" fontId="16" fillId="0" borderId="0" xfId="0" applyFont="1"/>
    <xf numFmtId="0" fontId="16" fillId="0" borderId="0" xfId="0" applyFont="1" applyAlignment="1">
      <alignment horizontal="center" wrapText="1"/>
    </xf>
    <xf numFmtId="0" fontId="1" fillId="0" borderId="0" xfId="0" applyFont="1" applyAlignment="1">
      <alignment horizontal="left" vertical="top" wrapText="1"/>
    </xf>
    <xf numFmtId="0" fontId="18" fillId="0" borderId="10" xfId="0" applyFont="1" applyBorder="1" applyAlignment="1">
      <alignment horizontal="center" wrapText="1"/>
    </xf>
    <xf numFmtId="0" fontId="9" fillId="0" borderId="10" xfId="0" applyFont="1" applyBorder="1" applyAlignment="1">
      <alignment horizontal="center" wrapText="1"/>
    </xf>
    <xf numFmtId="8" fontId="1" fillId="0" borderId="10" xfId="0" applyNumberFormat="1" applyFont="1" applyBorder="1" applyAlignment="1">
      <alignment horizontal="center" vertical="center"/>
    </xf>
    <xf numFmtId="8" fontId="0" fillId="0" borderId="0" xfId="0" applyNumberFormat="1" applyAlignment="1">
      <alignment horizontal="center"/>
    </xf>
    <xf numFmtId="8" fontId="0" fillId="0" borderId="27" xfId="0" applyNumberFormat="1" applyBorder="1" applyAlignment="1">
      <alignment horizontal="center"/>
    </xf>
    <xf numFmtId="0" fontId="16" fillId="0" borderId="27" xfId="0" applyFont="1" applyBorder="1" applyAlignment="1"/>
    <xf numFmtId="0" fontId="16" fillId="0" borderId="27" xfId="0" applyFont="1" applyBorder="1"/>
    <xf numFmtId="0" fontId="16" fillId="0" borderId="27" xfId="0" applyFont="1" applyBorder="1" applyAlignment="1">
      <alignment horizontal="center" wrapText="1"/>
    </xf>
    <xf numFmtId="164" fontId="0" fillId="0" borderId="27" xfId="0" applyNumberFormat="1" applyBorder="1" applyAlignment="1">
      <alignment horizontal="center"/>
    </xf>
    <xf numFmtId="164" fontId="0" fillId="2" borderId="10" xfId="1" applyNumberFormat="1" applyFont="1" applyFill="1" applyBorder="1" applyAlignment="1">
      <alignment vertical="center" wrapText="1"/>
    </xf>
    <xf numFmtId="8" fontId="0" fillId="2" borderId="10" xfId="0" quotePrefix="1" applyNumberFormat="1" applyFill="1" applyBorder="1" applyAlignment="1">
      <alignment horizontal="center" vertical="center"/>
    </xf>
    <xf numFmtId="44" fontId="0" fillId="0" borderId="0" xfId="1" applyFont="1" applyBorder="1" applyAlignment="1">
      <alignment vertical="top" wrapText="1"/>
    </xf>
    <xf numFmtId="44" fontId="15" fillId="0" borderId="0" xfId="0" applyNumberFormat="1" applyFont="1" applyAlignment="1">
      <alignment horizontal="center" vertical="center"/>
    </xf>
    <xf numFmtId="8" fontId="0" fillId="0" borderId="0" xfId="0" applyNumberFormat="1" applyBorder="1" applyAlignment="1">
      <alignment horizontal="center"/>
    </xf>
    <xf numFmtId="0" fontId="16" fillId="0" borderId="0" xfId="0" applyFont="1" applyBorder="1" applyAlignment="1"/>
    <xf numFmtId="0" fontId="16" fillId="0" borderId="0" xfId="0" applyFont="1" applyBorder="1"/>
    <xf numFmtId="0" fontId="16" fillId="0" borderId="0" xfId="0" applyFont="1" applyBorder="1" applyAlignment="1">
      <alignment horizontal="center" wrapText="1"/>
    </xf>
    <xf numFmtId="164" fontId="0" fillId="0" borderId="0" xfId="0" applyNumberFormat="1" applyBorder="1" applyAlignment="1">
      <alignment horizontal="center"/>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Border="1" applyAlignment="1">
      <alignment horizontal="center" vertical="top"/>
    </xf>
    <xf numFmtId="0" fontId="14" fillId="0" borderId="0" xfId="0" applyFont="1" applyBorder="1" applyAlignment="1">
      <alignment vertical="top" wrapText="1"/>
    </xf>
    <xf numFmtId="8" fontId="0" fillId="0" borderId="0" xfId="0" quotePrefix="1" applyNumberFormat="1" applyBorder="1" applyAlignment="1">
      <alignment horizontal="center" vertical="center"/>
    </xf>
    <xf numFmtId="8" fontId="0" fillId="0" borderId="0" xfId="0" applyNumberFormat="1" applyBorder="1" applyAlignment="1">
      <alignment horizontal="center" vertical="center"/>
    </xf>
    <xf numFmtId="164" fontId="0" fillId="0" borderId="0" xfId="1" applyNumberFormat="1" applyFont="1" applyBorder="1" applyAlignment="1"/>
    <xf numFmtId="0" fontId="0" fillId="0" borderId="0" xfId="0" applyBorder="1" applyAlignment="1">
      <alignment horizontal="center" wrapText="1"/>
    </xf>
    <xf numFmtId="164" fontId="0" fillId="0" borderId="0" xfId="1" applyNumberFormat="1" applyFont="1" applyFill="1" applyBorder="1" applyAlignment="1">
      <alignment vertical="center" wrapText="1"/>
    </xf>
    <xf numFmtId="0" fontId="1" fillId="0" borderId="0" xfId="0" applyFont="1" applyFill="1" applyBorder="1" applyAlignment="1">
      <alignment horizontal="left" wrapText="1"/>
    </xf>
    <xf numFmtId="0" fontId="0" fillId="0" borderId="0" xfId="0" applyAlignment="1"/>
    <xf numFmtId="0" fontId="1" fillId="0" borderId="1" xfId="0" applyFont="1" applyBorder="1" applyAlignment="1">
      <alignment horizontal="left" wrapText="1"/>
    </xf>
    <xf numFmtId="0" fontId="1" fillId="0" borderId="1" xfId="0" applyFont="1" applyBorder="1" applyAlignment="1">
      <alignment vertical="top" wrapText="1"/>
    </xf>
    <xf numFmtId="6" fontId="0" fillId="0" borderId="30" xfId="0" applyNumberFormat="1" applyBorder="1" applyAlignment="1">
      <alignment horizontal="center"/>
    </xf>
    <xf numFmtId="0" fontId="9" fillId="0" borderId="0" xfId="0" applyFont="1" applyAlignment="1">
      <alignment horizontal="center" wrapText="1"/>
    </xf>
    <xf numFmtId="164" fontId="0" fillId="0" borderId="17" xfId="1" quotePrefix="1" applyNumberFormat="1" applyFont="1" applyBorder="1" applyAlignment="1">
      <alignment vertical="center"/>
    </xf>
    <xf numFmtId="164" fontId="0" fillId="0" borderId="18" xfId="1" quotePrefix="1" applyNumberFormat="1" applyFont="1" applyBorder="1" applyAlignment="1">
      <alignment vertical="center"/>
    </xf>
    <xf numFmtId="164" fontId="0" fillId="0" borderId="19" xfId="1" quotePrefix="1" applyNumberFormat="1" applyFont="1" applyBorder="1" applyAlignment="1">
      <alignment vertical="center"/>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8" fontId="0" fillId="0" borderId="17" xfId="0" quotePrefix="1" applyNumberFormat="1" applyBorder="1" applyAlignment="1">
      <alignment horizontal="center" vertical="center"/>
    </xf>
    <xf numFmtId="8" fontId="0" fillId="0" borderId="18" xfId="0" quotePrefix="1" applyNumberFormat="1" applyBorder="1" applyAlignment="1">
      <alignment horizontal="center" vertical="center"/>
    </xf>
    <xf numFmtId="8" fontId="0" fillId="0" borderId="19" xfId="0" quotePrefix="1" applyNumberFormat="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64" fontId="0" fillId="0" borderId="24" xfId="1" applyNumberFormat="1" applyFont="1" applyBorder="1" applyAlignment="1">
      <alignment horizontal="center" vertical="center" wrapText="1"/>
    </xf>
    <xf numFmtId="164" fontId="0" fillId="0" borderId="25" xfId="1" applyNumberFormat="1" applyFont="1" applyBorder="1" applyAlignment="1">
      <alignment horizontal="center" vertical="center" wrapText="1"/>
    </xf>
    <xf numFmtId="164" fontId="0" fillId="0" borderId="26" xfId="1" applyNumberFormat="1" applyFont="1" applyBorder="1" applyAlignment="1">
      <alignment horizontal="center" vertical="center" wrapText="1"/>
    </xf>
    <xf numFmtId="0" fontId="0" fillId="0" borderId="18" xfId="0" quotePrefix="1" applyBorder="1" applyAlignment="1">
      <alignment horizontal="center" vertical="center"/>
    </xf>
    <xf numFmtId="0" fontId="0" fillId="0" borderId="19" xfId="0" quotePrefix="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23" xfId="0" applyFont="1" applyBorder="1" applyAlignment="1">
      <alignment horizontal="center"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 fillId="0" borderId="0" xfId="0" applyFont="1" applyBorder="1" applyAlignment="1">
      <alignment horizontal="left" vertical="top" wrapText="1"/>
    </xf>
    <xf numFmtId="0" fontId="0" fillId="0" borderId="0" xfId="0" applyBorder="1" applyAlignment="1"/>
    <xf numFmtId="0" fontId="3" fillId="0" borderId="11" xfId="0" applyFont="1" applyBorder="1" applyAlignment="1">
      <alignment horizontal="left" vertical="top" wrapText="1"/>
    </xf>
    <xf numFmtId="0" fontId="0" fillId="0" borderId="12" xfId="0" applyBorder="1" applyAlignment="1">
      <alignment vertical="top"/>
    </xf>
    <xf numFmtId="0" fontId="0" fillId="0" borderId="10" xfId="0" applyBorder="1" applyAlignment="1">
      <alignment vertical="top"/>
    </xf>
    <xf numFmtId="0" fontId="1" fillId="0" borderId="1" xfId="0" applyFont="1" applyFill="1" applyBorder="1" applyAlignment="1">
      <alignment horizontal="left" wrapText="1"/>
    </xf>
    <xf numFmtId="0" fontId="0" fillId="0" borderId="1" xfId="0" applyBorder="1" applyAlignment="1"/>
  </cellXfs>
  <cellStyles count="5">
    <cellStyle name="Currency" xfId="1" builtinId="4"/>
    <cellStyle name="Currency0" xfId="2"/>
    <cellStyle name="Heading 1" xfId="3" builtinId="16" customBuiltin="1"/>
    <cellStyle name="Heading 2" xfId="4" builtinId="17" customBuilti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pageSetUpPr fitToPage="1"/>
  </sheetPr>
  <dimension ref="A1:R127"/>
  <sheetViews>
    <sheetView tabSelected="1" zoomScale="85" zoomScaleNormal="85" workbookViewId="0">
      <selection activeCell="R48" sqref="A1:R48"/>
    </sheetView>
  </sheetViews>
  <sheetFormatPr defaultRowHeight="12.75"/>
  <cols>
    <col min="1" max="1" width="15.7109375" style="13" customWidth="1"/>
    <col min="2" max="2" width="12.140625" style="6" customWidth="1"/>
    <col min="3" max="3" width="7.5703125" style="1" hidden="1" customWidth="1"/>
    <col min="4" max="4" width="44.28515625" style="6" customWidth="1"/>
    <col min="5" max="5" width="14.85546875" style="1" customWidth="1"/>
    <col min="6" max="6" width="16.140625" style="1" customWidth="1"/>
    <col min="7" max="7" width="15.42578125" style="1" customWidth="1"/>
    <col min="8" max="10" width="14.85546875" style="1" customWidth="1"/>
    <col min="11" max="11" width="14.7109375" style="1" customWidth="1"/>
    <col min="12" max="13" width="11.28515625" style="24" hidden="1" customWidth="1"/>
    <col min="14" max="14" width="10.28515625" style="24" hidden="1" customWidth="1"/>
    <col min="15" max="16" width="8.5703125" hidden="1" customWidth="1"/>
    <col min="17" max="17" width="9.42578125" style="1" hidden="1" customWidth="1"/>
    <col min="18" max="18" width="10.85546875" bestFit="1" customWidth="1"/>
  </cols>
  <sheetData>
    <row r="1" spans="1:18" ht="27" customHeight="1" thickBot="1">
      <c r="A1" s="117" t="s">
        <v>33</v>
      </c>
      <c r="B1" s="117"/>
      <c r="C1" s="117"/>
      <c r="D1" s="117"/>
      <c r="E1" s="117"/>
      <c r="F1" s="117"/>
      <c r="G1" s="117"/>
      <c r="H1" s="117"/>
      <c r="I1" s="117"/>
      <c r="J1" s="117"/>
      <c r="K1" s="117"/>
      <c r="L1" s="117"/>
      <c r="M1" s="117"/>
      <c r="N1" s="117"/>
    </row>
    <row r="2" spans="1:18" s="22" customFormat="1" ht="50.25" customHeight="1" thickBot="1">
      <c r="A2" s="20" t="s">
        <v>0</v>
      </c>
      <c r="B2" s="19" t="s">
        <v>1</v>
      </c>
      <c r="C2" s="19" t="s">
        <v>2</v>
      </c>
      <c r="D2" s="21" t="s">
        <v>31</v>
      </c>
      <c r="E2" s="23" t="s">
        <v>63</v>
      </c>
      <c r="F2" s="66" t="s">
        <v>49</v>
      </c>
      <c r="G2" s="66" t="s">
        <v>47</v>
      </c>
      <c r="H2" s="66" t="s">
        <v>48</v>
      </c>
      <c r="I2" s="66" t="s">
        <v>50</v>
      </c>
      <c r="J2" s="66" t="s">
        <v>60</v>
      </c>
      <c r="K2" s="65" t="s">
        <v>78</v>
      </c>
      <c r="L2" s="23" t="s">
        <v>36</v>
      </c>
      <c r="M2" s="23" t="s">
        <v>42</v>
      </c>
      <c r="N2" s="23" t="s">
        <v>39</v>
      </c>
      <c r="Q2" s="97" t="s">
        <v>52</v>
      </c>
      <c r="R2" s="97"/>
    </row>
    <row r="3" spans="1:18" ht="26.25" hidden="1" customHeight="1" thickBot="1">
      <c r="A3" s="14"/>
      <c r="B3" s="2"/>
      <c r="C3" s="3"/>
      <c r="D3" s="2"/>
      <c r="Q3" s="36" t="s">
        <v>37</v>
      </c>
      <c r="R3" s="36" t="s">
        <v>38</v>
      </c>
    </row>
    <row r="4" spans="1:18" ht="24.95" customHeight="1">
      <c r="A4" s="101" t="s">
        <v>3</v>
      </c>
      <c r="B4" s="29" t="s">
        <v>4</v>
      </c>
      <c r="C4" s="8" t="s">
        <v>5</v>
      </c>
      <c r="D4" s="38" t="s">
        <v>6</v>
      </c>
      <c r="E4" s="104">
        <v>591374.34</v>
      </c>
      <c r="F4" s="104">
        <f>347489.19+553602.85+79.33</f>
        <v>901171.37</v>
      </c>
      <c r="G4" s="104">
        <v>21225.45</v>
      </c>
      <c r="H4" s="104">
        <v>-7109.39</v>
      </c>
      <c r="I4" s="104">
        <f>-32673.27-53000-310.87-1470-25000</f>
        <v>-112454.14</v>
      </c>
      <c r="J4" s="104">
        <v>31557.35</v>
      </c>
      <c r="K4" s="104">
        <f>SUM(E4:J9)</f>
        <v>1425764.9800000002</v>
      </c>
      <c r="L4" s="98">
        <v>568788.5</v>
      </c>
      <c r="M4" s="98">
        <v>511187.49</v>
      </c>
      <c r="N4" s="98">
        <f>M4-L4</f>
        <v>-57601.010000000009</v>
      </c>
      <c r="Q4" s="107">
        <v>1975</v>
      </c>
      <c r="R4" s="110">
        <f>(K4-E4)</f>
        <v>834390.64000000025</v>
      </c>
    </row>
    <row r="5" spans="1:18" ht="24.95" customHeight="1">
      <c r="A5" s="102"/>
      <c r="B5" s="30" t="s">
        <v>7</v>
      </c>
      <c r="C5" s="9" t="s">
        <v>5</v>
      </c>
      <c r="D5" s="39" t="s">
        <v>8</v>
      </c>
      <c r="E5" s="105"/>
      <c r="F5" s="113"/>
      <c r="G5" s="113"/>
      <c r="H5" s="113"/>
      <c r="I5" s="113"/>
      <c r="J5" s="113"/>
      <c r="K5" s="113"/>
      <c r="L5" s="99"/>
      <c r="M5" s="99"/>
      <c r="N5" s="99"/>
      <c r="Q5" s="108"/>
      <c r="R5" s="111"/>
    </row>
    <row r="6" spans="1:18" ht="24.95" customHeight="1">
      <c r="A6" s="102"/>
      <c r="B6" s="30" t="s">
        <v>9</v>
      </c>
      <c r="C6" s="9" t="s">
        <v>5</v>
      </c>
      <c r="D6" s="39" t="s">
        <v>10</v>
      </c>
      <c r="E6" s="105"/>
      <c r="F6" s="113"/>
      <c r="G6" s="113"/>
      <c r="H6" s="113"/>
      <c r="I6" s="113"/>
      <c r="J6" s="113"/>
      <c r="K6" s="113"/>
      <c r="L6" s="99"/>
      <c r="M6" s="99"/>
      <c r="N6" s="99"/>
      <c r="Q6" s="108"/>
      <c r="R6" s="111"/>
    </row>
    <row r="7" spans="1:18" ht="24.95" customHeight="1">
      <c r="A7" s="102"/>
      <c r="B7" s="30" t="s">
        <v>11</v>
      </c>
      <c r="C7" s="30" t="s">
        <v>12</v>
      </c>
      <c r="D7" s="30" t="s">
        <v>13</v>
      </c>
      <c r="E7" s="105"/>
      <c r="F7" s="113"/>
      <c r="G7" s="113"/>
      <c r="H7" s="113"/>
      <c r="I7" s="113"/>
      <c r="J7" s="113"/>
      <c r="K7" s="113"/>
      <c r="L7" s="99"/>
      <c r="M7" s="99"/>
      <c r="N7" s="99"/>
      <c r="Q7" s="108"/>
      <c r="R7" s="111"/>
    </row>
    <row r="8" spans="1:18" ht="24.95" customHeight="1">
      <c r="A8" s="102"/>
      <c r="B8" s="30" t="s">
        <v>53</v>
      </c>
      <c r="C8" s="30" t="s">
        <v>12</v>
      </c>
      <c r="D8" s="30" t="s">
        <v>54</v>
      </c>
      <c r="E8" s="105"/>
      <c r="F8" s="113"/>
      <c r="G8" s="113"/>
      <c r="H8" s="113"/>
      <c r="I8" s="113"/>
      <c r="J8" s="113"/>
      <c r="K8" s="113"/>
      <c r="L8" s="99"/>
      <c r="M8" s="99"/>
      <c r="N8" s="99"/>
      <c r="Q8" s="108"/>
      <c r="R8" s="111"/>
    </row>
    <row r="9" spans="1:18" ht="24.95" customHeight="1" thickBot="1">
      <c r="A9" s="103"/>
      <c r="B9" s="31" t="s">
        <v>61</v>
      </c>
      <c r="C9" s="10" t="s">
        <v>12</v>
      </c>
      <c r="D9" s="40" t="s">
        <v>62</v>
      </c>
      <c r="E9" s="106"/>
      <c r="F9" s="114"/>
      <c r="G9" s="114"/>
      <c r="H9" s="114"/>
      <c r="I9" s="114"/>
      <c r="J9" s="114"/>
      <c r="K9" s="114"/>
      <c r="L9" s="100"/>
      <c r="M9" s="100"/>
      <c r="N9" s="100"/>
      <c r="Q9" s="109"/>
      <c r="R9" s="112"/>
    </row>
    <row r="10" spans="1:18" ht="14.1" customHeight="1" thickBot="1">
      <c r="A10" s="15"/>
      <c r="B10" s="11"/>
      <c r="C10" s="12"/>
      <c r="D10" s="41"/>
      <c r="K10" s="53"/>
      <c r="L10" s="25"/>
      <c r="M10" s="25"/>
      <c r="N10" s="25"/>
      <c r="Q10" s="22"/>
      <c r="R10" s="33"/>
    </row>
    <row r="11" spans="1:18" ht="24.95" customHeight="1">
      <c r="A11" s="101" t="s">
        <v>14</v>
      </c>
      <c r="B11" s="29" t="s">
        <v>15</v>
      </c>
      <c r="C11" s="8" t="s">
        <v>12</v>
      </c>
      <c r="D11" s="38" t="s">
        <v>16</v>
      </c>
      <c r="E11" s="104">
        <v>172524.99999999997</v>
      </c>
      <c r="F11" s="104"/>
      <c r="G11" s="104">
        <v>3431.62</v>
      </c>
      <c r="H11" s="104">
        <v>-1131.1500000000001</v>
      </c>
      <c r="I11" s="104">
        <v>-2795.1</v>
      </c>
      <c r="J11" s="104">
        <v>2493.48</v>
      </c>
      <c r="K11" s="104">
        <f>SUM(E11:J11)</f>
        <v>174523.84999999998</v>
      </c>
      <c r="L11" s="98">
        <v>150659.48000000001</v>
      </c>
      <c r="M11" s="98">
        <v>149556.01999999999</v>
      </c>
      <c r="N11" s="98">
        <f>M11-L11</f>
        <v>-1103.460000000021</v>
      </c>
      <c r="Q11" s="107">
        <v>1975</v>
      </c>
      <c r="R11" s="110">
        <f>(K11-E11)</f>
        <v>1998.8500000000058</v>
      </c>
    </row>
    <row r="12" spans="1:18" ht="24.95" customHeight="1">
      <c r="A12" s="102"/>
      <c r="B12" s="30" t="s">
        <v>17</v>
      </c>
      <c r="C12" s="9" t="s">
        <v>12</v>
      </c>
      <c r="D12" s="39" t="s">
        <v>51</v>
      </c>
      <c r="E12" s="113"/>
      <c r="F12" s="115"/>
      <c r="G12" s="115"/>
      <c r="H12" s="115"/>
      <c r="I12" s="115"/>
      <c r="J12" s="115"/>
      <c r="K12" s="113"/>
      <c r="L12" s="99"/>
      <c r="M12" s="99"/>
      <c r="N12" s="99"/>
      <c r="Q12" s="108"/>
      <c r="R12" s="111"/>
    </row>
    <row r="13" spans="1:18" ht="24.95" customHeight="1">
      <c r="A13" s="102"/>
      <c r="B13" s="30" t="s">
        <v>18</v>
      </c>
      <c r="C13" s="9" t="s">
        <v>12</v>
      </c>
      <c r="D13" s="39" t="s">
        <v>34</v>
      </c>
      <c r="E13" s="113"/>
      <c r="F13" s="115"/>
      <c r="G13" s="115"/>
      <c r="H13" s="115"/>
      <c r="I13" s="115"/>
      <c r="J13" s="115"/>
      <c r="K13" s="113"/>
      <c r="L13" s="99"/>
      <c r="M13" s="99"/>
      <c r="N13" s="99"/>
      <c r="Q13" s="108"/>
      <c r="R13" s="111"/>
    </row>
    <row r="14" spans="1:18" ht="24.95" customHeight="1">
      <c r="A14" s="102"/>
      <c r="B14" s="30" t="s">
        <v>19</v>
      </c>
      <c r="C14" s="9" t="s">
        <v>12</v>
      </c>
      <c r="D14" s="39" t="s">
        <v>20</v>
      </c>
      <c r="E14" s="113"/>
      <c r="F14" s="115"/>
      <c r="G14" s="115"/>
      <c r="H14" s="115"/>
      <c r="I14" s="115"/>
      <c r="J14" s="115"/>
      <c r="K14" s="113"/>
      <c r="L14" s="99"/>
      <c r="M14" s="99"/>
      <c r="N14" s="99"/>
      <c r="Q14" s="108"/>
      <c r="R14" s="111"/>
    </row>
    <row r="15" spans="1:18" ht="24.95" customHeight="1" thickBot="1">
      <c r="A15" s="103"/>
      <c r="B15" s="31" t="s">
        <v>21</v>
      </c>
      <c r="C15" s="10" t="s">
        <v>12</v>
      </c>
      <c r="D15" s="40" t="s">
        <v>22</v>
      </c>
      <c r="E15" s="114"/>
      <c r="F15" s="116"/>
      <c r="G15" s="116"/>
      <c r="H15" s="116"/>
      <c r="I15" s="116"/>
      <c r="J15" s="116"/>
      <c r="K15" s="114"/>
      <c r="L15" s="100"/>
      <c r="M15" s="100"/>
      <c r="N15" s="100"/>
      <c r="Q15" s="109"/>
      <c r="R15" s="112"/>
    </row>
    <row r="16" spans="1:18" ht="14.1" customHeight="1" thickBot="1">
      <c r="A16" s="16"/>
      <c r="B16" s="4"/>
      <c r="C16" s="5"/>
      <c r="D16" s="42"/>
      <c r="L16" s="25"/>
      <c r="M16" s="25"/>
      <c r="N16" s="25"/>
      <c r="Q16" s="22"/>
      <c r="R16" s="33"/>
    </row>
    <row r="17" spans="1:18" ht="26.25" thickBot="1">
      <c r="A17" s="17" t="s">
        <v>23</v>
      </c>
      <c r="B17" s="32" t="s">
        <v>24</v>
      </c>
      <c r="C17" s="7" t="s">
        <v>12</v>
      </c>
      <c r="D17" s="43" t="s">
        <v>25</v>
      </c>
      <c r="E17" s="47">
        <v>58800.510000000009</v>
      </c>
      <c r="F17" s="48"/>
      <c r="G17" s="48">
        <v>317.70999999999998</v>
      </c>
      <c r="H17" s="48">
        <v>-169.49</v>
      </c>
      <c r="I17" s="75">
        <f>-1845.1-37051.58-20645.33-27.16</f>
        <v>-59569.170000000006</v>
      </c>
      <c r="J17" s="48">
        <v>620.44000000000005</v>
      </c>
      <c r="K17" s="75">
        <f>SUM(E17:J17)</f>
        <v>5.0022208597511053E-12</v>
      </c>
      <c r="L17" s="26">
        <v>57626.76</v>
      </c>
      <c r="M17" s="26">
        <v>57346.04</v>
      </c>
      <c r="N17" s="26">
        <f>M17-L17</f>
        <v>-280.72000000000116</v>
      </c>
      <c r="Q17" s="37">
        <v>1979</v>
      </c>
      <c r="R17" s="74">
        <f>(K17-E17)</f>
        <v>-58800.51</v>
      </c>
    </row>
    <row r="18" spans="1:18" ht="14.1" customHeight="1" thickBot="1">
      <c r="A18" s="16"/>
      <c r="B18" s="4"/>
      <c r="C18" s="5"/>
      <c r="D18" s="42"/>
      <c r="L18" s="25"/>
      <c r="M18" s="25"/>
      <c r="N18" s="25"/>
      <c r="Q18" s="22"/>
      <c r="R18" s="33"/>
    </row>
    <row r="19" spans="1:18" ht="29.25" customHeight="1" thickBot="1">
      <c r="A19" s="17" t="s">
        <v>26</v>
      </c>
      <c r="B19" s="32" t="s">
        <v>24</v>
      </c>
      <c r="C19" s="7" t="s">
        <v>12</v>
      </c>
      <c r="D19" s="43" t="s">
        <v>27</v>
      </c>
      <c r="E19" s="47">
        <v>91228.930000000008</v>
      </c>
      <c r="F19" s="48"/>
      <c r="G19" s="48">
        <v>525.13</v>
      </c>
      <c r="H19" s="48">
        <v>-264.72000000000003</v>
      </c>
      <c r="I19" s="48">
        <f>-579.08-61037.66-30709.2-52.14</f>
        <v>-92378.08</v>
      </c>
      <c r="J19" s="48">
        <v>888.74</v>
      </c>
      <c r="K19" s="75">
        <f>SUM(E19:J19)</f>
        <v>9.3223206931725144E-12</v>
      </c>
      <c r="L19" s="26">
        <v>83542.429999999993</v>
      </c>
      <c r="M19" s="26">
        <v>80212.600000000006</v>
      </c>
      <c r="N19" s="26">
        <f>M19-L19</f>
        <v>-3329.8299999999872</v>
      </c>
      <c r="Q19" s="37">
        <v>2000</v>
      </c>
      <c r="R19" s="49">
        <f>(K19-E19)</f>
        <v>-91228.93</v>
      </c>
    </row>
    <row r="20" spans="1:18" ht="14.1" customHeight="1" thickBot="1">
      <c r="A20" s="16"/>
      <c r="B20" s="4"/>
      <c r="C20" s="5"/>
      <c r="D20" s="42"/>
      <c r="L20" s="25"/>
      <c r="M20" s="25"/>
      <c r="N20" s="25"/>
      <c r="Q20" s="22"/>
      <c r="R20" s="6"/>
    </row>
    <row r="21" spans="1:18" ht="39" thickBot="1">
      <c r="A21" s="17" t="s">
        <v>35</v>
      </c>
      <c r="B21" s="32" t="s">
        <v>24</v>
      </c>
      <c r="C21" s="7" t="s">
        <v>12</v>
      </c>
      <c r="D21" s="43" t="s">
        <v>29</v>
      </c>
      <c r="E21" s="47">
        <v>135039.26</v>
      </c>
      <c r="F21" s="48"/>
      <c r="G21" s="48">
        <v>698.98</v>
      </c>
      <c r="H21" s="48">
        <v>-361.79</v>
      </c>
      <c r="I21" s="48">
        <f>-93821.56-42872.68</f>
        <v>-136694.24</v>
      </c>
      <c r="J21" s="48">
        <v>1317.79</v>
      </c>
      <c r="K21" s="50">
        <f>SUM(E21:J21)</f>
        <v>2.0918378140777349E-11</v>
      </c>
      <c r="L21" s="26">
        <v>166507.97</v>
      </c>
      <c r="M21" s="26">
        <v>138167.14000000001</v>
      </c>
      <c r="N21" s="26">
        <f>M21-L21</f>
        <v>-28340.829999999987</v>
      </c>
      <c r="O21" s="34"/>
      <c r="P21" s="34"/>
      <c r="Q21" s="37">
        <v>2000</v>
      </c>
      <c r="R21" s="49">
        <f>(K21-E21)</f>
        <v>-135039.25999999998</v>
      </c>
    </row>
    <row r="22" spans="1:18" ht="14.1" customHeight="1" thickBot="1">
      <c r="A22" s="16"/>
      <c r="B22" s="4"/>
      <c r="C22" s="5"/>
      <c r="D22" s="42"/>
      <c r="L22" s="25"/>
      <c r="M22" s="25"/>
      <c r="N22" s="25"/>
      <c r="O22" s="34"/>
      <c r="P22" s="46"/>
      <c r="Q22" s="22"/>
      <c r="R22" s="6"/>
    </row>
    <row r="23" spans="1:18" ht="60.75" customHeight="1" thickBot="1">
      <c r="A23" s="17" t="s">
        <v>30</v>
      </c>
      <c r="B23" s="32" t="s">
        <v>24</v>
      </c>
      <c r="C23" s="7" t="s">
        <v>5</v>
      </c>
      <c r="D23" s="43" t="s">
        <v>32</v>
      </c>
      <c r="E23" s="47">
        <v>201088.04</v>
      </c>
      <c r="F23" s="48"/>
      <c r="G23" s="48">
        <v>1009.46</v>
      </c>
      <c r="H23" s="48">
        <v>-559.20000000000005</v>
      </c>
      <c r="I23" s="48">
        <f>-155578.39-48056.58</f>
        <v>-203634.97000000003</v>
      </c>
      <c r="J23" s="48">
        <v>2096.67</v>
      </c>
      <c r="K23" s="48">
        <f>SUM(E23:J23)</f>
        <v>-4.1836756281554699E-11</v>
      </c>
      <c r="L23" s="27">
        <v>191816.26</v>
      </c>
      <c r="M23" s="27">
        <v>190885.02</v>
      </c>
      <c r="N23" s="27">
        <f>M23-L23</f>
        <v>-931.24000000001979</v>
      </c>
      <c r="Q23" s="37">
        <v>2002</v>
      </c>
      <c r="R23" s="49">
        <f>(K23-E23)</f>
        <v>-201088.04000000004</v>
      </c>
    </row>
    <row r="24" spans="1:18" ht="14.1" customHeight="1" thickBot="1">
      <c r="A24" s="16"/>
      <c r="B24" s="4"/>
      <c r="C24" s="5"/>
      <c r="D24" s="42"/>
      <c r="L24" s="25"/>
      <c r="M24" s="25"/>
      <c r="N24" s="25"/>
      <c r="O24" s="34"/>
      <c r="P24" s="46"/>
      <c r="Q24" s="22"/>
      <c r="R24" s="6"/>
    </row>
    <row r="25" spans="1:18" ht="26.25" thickBot="1">
      <c r="A25" s="17" t="s">
        <v>28</v>
      </c>
      <c r="B25" s="32" t="s">
        <v>24</v>
      </c>
      <c r="C25" s="7" t="s">
        <v>5</v>
      </c>
      <c r="D25" s="43" t="s">
        <v>46</v>
      </c>
      <c r="E25" s="47">
        <v>429578.09</v>
      </c>
      <c r="F25" s="48"/>
      <c r="G25" s="67">
        <v>1257.78</v>
      </c>
      <c r="H25" s="48">
        <v>-1117.54</v>
      </c>
      <c r="I25" s="48">
        <f>-23310-411319.06</f>
        <v>-434629.06</v>
      </c>
      <c r="J25" s="48">
        <v>4910.7299999999996</v>
      </c>
      <c r="K25" s="48">
        <f>SUM(E25:J25)</f>
        <v>7.6397554948925972E-11</v>
      </c>
      <c r="L25" s="26">
        <v>685929.2</v>
      </c>
      <c r="M25" s="26">
        <v>591116.18999999994</v>
      </c>
      <c r="N25" s="26">
        <f>M25-L25</f>
        <v>-94813.010000000009</v>
      </c>
      <c r="O25" s="35"/>
      <c r="P25" s="35"/>
      <c r="Q25" s="37">
        <v>2002</v>
      </c>
      <c r="R25" s="49">
        <f>(K25-E25)</f>
        <v>-429578.08999999997</v>
      </c>
    </row>
    <row r="26" spans="1:18" ht="14.1" customHeight="1">
      <c r="A26" s="14"/>
      <c r="B26" s="2"/>
      <c r="C26" s="3"/>
      <c r="D26" s="2"/>
      <c r="E26" s="58"/>
      <c r="F26" s="58"/>
      <c r="G26" s="58"/>
      <c r="H26" s="58"/>
      <c r="I26" s="58"/>
      <c r="J26" s="58"/>
      <c r="K26" s="58"/>
      <c r="L26" s="58"/>
      <c r="M26" s="58"/>
      <c r="N26" s="58"/>
      <c r="O26" s="58"/>
      <c r="P26" s="58"/>
      <c r="Q26" s="58"/>
      <c r="R26" s="58"/>
    </row>
    <row r="27" spans="1:18" ht="42" customHeight="1" thickBot="1">
      <c r="A27" s="64"/>
      <c r="B27" s="2"/>
      <c r="C27" s="3"/>
      <c r="D27" s="59" t="s">
        <v>45</v>
      </c>
      <c r="E27" s="69">
        <f t="shared" ref="E27:K27" si="0">SUM(E4:E26)</f>
        <v>1679634.1700000002</v>
      </c>
      <c r="F27" s="69">
        <f t="shared" si="0"/>
        <v>901171.37</v>
      </c>
      <c r="G27" s="69">
        <f t="shared" si="0"/>
        <v>28466.129999999997</v>
      </c>
      <c r="H27" s="69">
        <f t="shared" si="0"/>
        <v>-10713.280000000002</v>
      </c>
      <c r="I27" s="69">
        <f>SUM(I4:I26)</f>
        <v>-1042154.76</v>
      </c>
      <c r="J27" s="69">
        <f t="shared" si="0"/>
        <v>43885.2</v>
      </c>
      <c r="K27" s="69">
        <f t="shared" si="0"/>
        <v>1600288.83</v>
      </c>
      <c r="L27" s="70"/>
      <c r="M27" s="70"/>
      <c r="N27" s="70"/>
      <c r="O27" s="71"/>
      <c r="P27" s="71"/>
      <c r="Q27" s="72"/>
      <c r="R27" s="73">
        <f>SUM(R4:R26)</f>
        <v>-79345.339999999735</v>
      </c>
    </row>
    <row r="28" spans="1:18" ht="10.5" customHeight="1" thickTop="1" thickBot="1">
      <c r="A28" s="64"/>
      <c r="B28" s="2"/>
      <c r="C28" s="3"/>
      <c r="D28" s="59"/>
      <c r="E28" s="78"/>
      <c r="F28" s="78"/>
      <c r="G28" s="78"/>
      <c r="H28" s="78"/>
      <c r="I28" s="78"/>
      <c r="J28" s="78"/>
      <c r="K28" s="78"/>
      <c r="L28" s="79"/>
      <c r="M28" s="79"/>
      <c r="N28" s="79"/>
      <c r="O28" s="80"/>
      <c r="P28" s="80"/>
      <c r="Q28" s="81"/>
      <c r="R28" s="82"/>
    </row>
    <row r="29" spans="1:18" ht="42" customHeight="1" thickBot="1">
      <c r="A29" s="122" t="s">
        <v>68</v>
      </c>
      <c r="B29" s="123"/>
      <c r="C29" s="123"/>
      <c r="D29" s="124"/>
      <c r="E29" s="47"/>
      <c r="F29" s="48"/>
      <c r="G29" s="48"/>
      <c r="H29" s="48"/>
      <c r="I29" s="48">
        <v>55983.27</v>
      </c>
      <c r="J29" s="48"/>
      <c r="K29" s="50"/>
      <c r="L29" s="26"/>
      <c r="M29" s="26"/>
      <c r="N29" s="26"/>
      <c r="O29" s="34"/>
      <c r="P29" s="34"/>
      <c r="Q29" s="37"/>
      <c r="R29" s="49"/>
    </row>
    <row r="30" spans="1:18" ht="42" customHeight="1" thickBot="1">
      <c r="A30" s="122" t="s">
        <v>74</v>
      </c>
      <c r="B30" s="123"/>
      <c r="C30" s="123"/>
      <c r="D30" s="124"/>
      <c r="E30" s="47"/>
      <c r="F30" s="48"/>
      <c r="G30" s="48"/>
      <c r="H30" s="48"/>
      <c r="I30" s="48">
        <v>0</v>
      </c>
      <c r="J30" s="48"/>
      <c r="K30" s="50"/>
      <c r="L30" s="26"/>
      <c r="M30" s="26"/>
      <c r="N30" s="26"/>
      <c r="O30" s="34"/>
      <c r="P30" s="34"/>
      <c r="Q30" s="37"/>
      <c r="R30" s="49"/>
    </row>
    <row r="31" spans="1:18" ht="17.25" customHeight="1">
      <c r="A31" s="83"/>
      <c r="B31" s="84"/>
      <c r="C31" s="85"/>
      <c r="D31" s="86"/>
      <c r="E31" s="87"/>
      <c r="F31" s="87"/>
      <c r="G31" s="87"/>
      <c r="H31" s="87"/>
      <c r="I31" s="87"/>
      <c r="J31" s="87"/>
      <c r="K31" s="88"/>
      <c r="L31" s="89"/>
      <c r="M31" s="89"/>
      <c r="N31" s="89"/>
      <c r="O31" s="46"/>
      <c r="P31" s="46"/>
      <c r="Q31" s="90"/>
      <c r="R31" s="91"/>
    </row>
    <row r="32" spans="1:18" ht="42" customHeight="1" thickBot="1">
      <c r="A32" s="64"/>
      <c r="B32" s="2"/>
      <c r="C32" s="3"/>
      <c r="D32" s="59" t="s">
        <v>69</v>
      </c>
      <c r="E32" s="78">
        <f>E27-I29</f>
        <v>1623650.9000000001</v>
      </c>
      <c r="F32" s="78"/>
      <c r="G32" s="78"/>
      <c r="H32" s="78"/>
      <c r="I32" s="69">
        <f>I27+I29+I30+F27</f>
        <v>-85000.12</v>
      </c>
      <c r="J32" s="78"/>
      <c r="K32" s="78">
        <f>K27</f>
        <v>1600288.83</v>
      </c>
      <c r="L32" s="79"/>
      <c r="M32" s="79"/>
      <c r="N32" s="79"/>
      <c r="O32" s="80"/>
      <c r="P32" s="80"/>
      <c r="Q32" s="81"/>
      <c r="R32" s="78">
        <f>E32-K32</f>
        <v>23362.070000000065</v>
      </c>
    </row>
    <row r="33" spans="1:18" ht="13.5" customHeight="1" thickTop="1" thickBot="1">
      <c r="A33" s="60"/>
      <c r="B33" s="2"/>
      <c r="C33" s="3"/>
      <c r="D33" s="59"/>
      <c r="E33" s="68"/>
      <c r="F33" s="60"/>
      <c r="G33" s="59"/>
      <c r="H33" s="59"/>
      <c r="I33" s="59"/>
      <c r="J33" s="59"/>
      <c r="L33" s="61"/>
      <c r="M33" s="61"/>
      <c r="N33" s="61"/>
      <c r="O33" s="62"/>
      <c r="P33" s="62"/>
      <c r="Q33" s="63"/>
      <c r="R33" s="77"/>
    </row>
    <row r="34" spans="1:18" ht="15" customHeight="1" thickBot="1">
      <c r="A34" s="44" t="s">
        <v>64</v>
      </c>
      <c r="B34" s="45"/>
      <c r="C34" s="45"/>
      <c r="D34" s="45"/>
      <c r="E34" s="18"/>
      <c r="F34" s="18"/>
      <c r="G34" s="18"/>
      <c r="H34" s="18"/>
      <c r="I34" s="18"/>
      <c r="J34" s="18"/>
      <c r="K34" s="57"/>
      <c r="L34" s="28">
        <f>SUM(L4:L26)</f>
        <v>1904870.5999999999</v>
      </c>
      <c r="M34" s="28">
        <f>SUM(M4:M26)</f>
        <v>1718470.5</v>
      </c>
      <c r="N34" s="28">
        <f>SUM(N4:N26)</f>
        <v>-186400.10000000003</v>
      </c>
      <c r="Q34" s="22"/>
      <c r="R34" s="6"/>
    </row>
    <row r="35" spans="1:18" ht="6" customHeight="1">
      <c r="A35" s="14"/>
      <c r="B35" s="2"/>
      <c r="C35" s="3"/>
      <c r="D35" s="2"/>
      <c r="L35" s="25"/>
      <c r="M35" s="25"/>
      <c r="N35" s="25"/>
    </row>
    <row r="36" spans="1:18" s="55" customFormat="1" ht="45" customHeight="1">
      <c r="A36" s="94" t="s">
        <v>40</v>
      </c>
      <c r="B36" s="125" t="s">
        <v>75</v>
      </c>
      <c r="C36" s="126"/>
      <c r="D36" s="126"/>
      <c r="E36" s="126"/>
      <c r="F36" s="126"/>
      <c r="G36" s="126"/>
      <c r="H36" s="126"/>
      <c r="I36" s="126"/>
      <c r="J36" s="126"/>
      <c r="K36" s="126"/>
      <c r="L36" s="126" t="s">
        <v>44</v>
      </c>
      <c r="M36" s="126"/>
      <c r="N36" s="126">
        <f>(27336+34812+40000)*-1</f>
        <v>-102148</v>
      </c>
      <c r="O36" s="126"/>
      <c r="P36" s="126"/>
      <c r="Q36" s="126"/>
      <c r="R36" s="126"/>
    </row>
    <row r="37" spans="1:18" s="55" customFormat="1" ht="14.25" customHeight="1">
      <c r="A37" s="94" t="s">
        <v>41</v>
      </c>
      <c r="B37" s="125" t="s">
        <v>77</v>
      </c>
      <c r="C37" s="126"/>
      <c r="D37" s="126"/>
      <c r="E37" s="126"/>
      <c r="F37" s="126"/>
      <c r="G37" s="126"/>
      <c r="H37" s="126"/>
      <c r="I37" s="126"/>
      <c r="J37" s="126"/>
      <c r="K37" s="126"/>
      <c r="L37" s="126" t="s">
        <v>43</v>
      </c>
      <c r="M37" s="126"/>
      <c r="N37" s="126">
        <f>40567.43*-1</f>
        <v>-40567.43</v>
      </c>
      <c r="O37" s="126"/>
      <c r="P37" s="126"/>
      <c r="Q37" s="126"/>
      <c r="R37" s="126"/>
    </row>
    <row r="38" spans="1:18" s="55" customFormat="1" ht="31.5" customHeight="1">
      <c r="A38" s="94" t="s">
        <v>55</v>
      </c>
      <c r="B38" s="125" t="s">
        <v>76</v>
      </c>
      <c r="C38" s="126"/>
      <c r="D38" s="126"/>
      <c r="E38" s="126"/>
      <c r="F38" s="126"/>
      <c r="G38" s="126"/>
      <c r="H38" s="126"/>
      <c r="I38" s="126"/>
      <c r="J38" s="126"/>
      <c r="K38" s="126"/>
      <c r="L38" s="126" t="s">
        <v>43</v>
      </c>
      <c r="M38" s="126"/>
      <c r="N38" s="126">
        <f>40567.43*-1</f>
        <v>-40567.43</v>
      </c>
      <c r="O38" s="126"/>
      <c r="P38" s="126"/>
      <c r="Q38" s="126"/>
      <c r="R38" s="126"/>
    </row>
    <row r="39" spans="1:18" s="55" customFormat="1" ht="14.25" customHeight="1">
      <c r="A39" s="94" t="s">
        <v>57</v>
      </c>
      <c r="B39" s="125" t="s">
        <v>67</v>
      </c>
      <c r="C39" s="126"/>
      <c r="D39" s="126"/>
      <c r="E39" s="126"/>
      <c r="F39" s="126"/>
      <c r="G39" s="126"/>
      <c r="H39" s="126"/>
      <c r="I39" s="126"/>
      <c r="J39" s="126"/>
      <c r="K39" s="126"/>
      <c r="L39" s="126"/>
      <c r="M39" s="126"/>
      <c r="N39" s="126"/>
      <c r="O39" s="126"/>
      <c r="P39" s="126"/>
      <c r="Q39" s="126"/>
      <c r="R39" s="126"/>
    </row>
    <row r="40" spans="1:18" s="55" customFormat="1" ht="14.25" customHeight="1">
      <c r="A40" s="94" t="s">
        <v>56</v>
      </c>
      <c r="B40" s="125" t="s">
        <v>65</v>
      </c>
      <c r="C40" s="126"/>
      <c r="D40" s="126"/>
      <c r="E40" s="126"/>
      <c r="F40" s="126"/>
      <c r="G40" s="126"/>
      <c r="H40" s="126"/>
      <c r="I40" s="126"/>
      <c r="J40" s="126"/>
      <c r="K40" s="126"/>
      <c r="L40" s="126" t="s">
        <v>43</v>
      </c>
      <c r="M40" s="126"/>
      <c r="N40" s="126">
        <f>40567.43*-1</f>
        <v>-40567.43</v>
      </c>
      <c r="O40" s="126"/>
      <c r="P40" s="126"/>
      <c r="Q40" s="126"/>
      <c r="R40" s="126"/>
    </row>
    <row r="41" spans="1:18" s="55" customFormat="1" ht="14.25" customHeight="1">
      <c r="A41" s="95" t="s">
        <v>58</v>
      </c>
      <c r="B41" s="125" t="s">
        <v>66</v>
      </c>
      <c r="C41" s="126"/>
      <c r="D41" s="126"/>
      <c r="E41" s="126"/>
      <c r="F41" s="126"/>
      <c r="G41" s="126"/>
      <c r="H41" s="126"/>
      <c r="I41" s="126"/>
      <c r="J41" s="126"/>
      <c r="K41" s="126"/>
      <c r="L41" s="126"/>
      <c r="M41" s="126"/>
      <c r="N41" s="126"/>
      <c r="O41" s="126"/>
      <c r="P41" s="126"/>
      <c r="Q41" s="126"/>
      <c r="R41" s="126"/>
    </row>
    <row r="42" spans="1:18" s="55" customFormat="1" ht="14.25" customHeight="1">
      <c r="A42" s="95" t="s">
        <v>59</v>
      </c>
      <c r="B42" s="125" t="s">
        <v>66</v>
      </c>
      <c r="C42" s="126"/>
      <c r="D42" s="126"/>
      <c r="E42" s="126"/>
      <c r="F42" s="126"/>
      <c r="G42" s="126"/>
      <c r="H42" s="126"/>
      <c r="I42" s="126"/>
      <c r="J42" s="126"/>
      <c r="K42" s="126"/>
      <c r="L42" s="126"/>
      <c r="M42" s="126"/>
      <c r="N42" s="126"/>
      <c r="O42" s="126"/>
      <c r="P42" s="126"/>
      <c r="Q42" s="126"/>
      <c r="R42" s="126"/>
    </row>
    <row r="43" spans="1:18" s="55" customFormat="1" ht="14.25" customHeight="1">
      <c r="A43" s="52"/>
      <c r="B43" s="56"/>
      <c r="C43" s="51"/>
      <c r="D43" s="52"/>
      <c r="E43" s="53"/>
      <c r="F43" s="53"/>
      <c r="G43" s="53"/>
      <c r="H43" s="53"/>
      <c r="I43" s="53"/>
      <c r="J43" s="53"/>
      <c r="K43" s="53"/>
      <c r="L43" s="54"/>
      <c r="M43" s="54"/>
      <c r="N43" s="54"/>
      <c r="Q43" s="53"/>
    </row>
    <row r="44" spans="1:18" s="55" customFormat="1" ht="28.5" customHeight="1">
      <c r="A44" s="125" t="s">
        <v>71</v>
      </c>
      <c r="B44" s="126"/>
      <c r="C44" s="126"/>
      <c r="D44" s="126"/>
      <c r="E44" s="126"/>
      <c r="F44" s="126"/>
      <c r="G44" s="126"/>
      <c r="H44" s="126"/>
      <c r="I44" s="126"/>
      <c r="J44" s="126"/>
      <c r="K44" s="126"/>
      <c r="L44" s="126"/>
      <c r="M44" s="126"/>
      <c r="N44" s="126"/>
      <c r="O44" s="126"/>
      <c r="P44" s="126"/>
      <c r="Q44" s="126"/>
      <c r="R44" s="126"/>
    </row>
    <row r="45" spans="1:18" s="55" customFormat="1" ht="27.75" customHeight="1">
      <c r="A45" s="125" t="s">
        <v>72</v>
      </c>
      <c r="B45" s="126"/>
      <c r="C45" s="126"/>
      <c r="D45" s="126"/>
      <c r="E45" s="126"/>
      <c r="F45" s="126"/>
      <c r="G45" s="126"/>
      <c r="H45" s="126"/>
      <c r="I45" s="126"/>
      <c r="J45" s="126"/>
      <c r="K45" s="126"/>
      <c r="L45" s="126"/>
      <c r="M45" s="126"/>
      <c r="N45" s="126"/>
      <c r="O45" s="126"/>
      <c r="P45" s="126"/>
      <c r="Q45" s="126"/>
      <c r="R45" s="126"/>
    </row>
    <row r="46" spans="1:18" s="55" customFormat="1" ht="27.75" customHeight="1">
      <c r="A46" s="125" t="s">
        <v>73</v>
      </c>
      <c r="B46" s="126"/>
      <c r="C46" s="126"/>
      <c r="D46" s="126"/>
      <c r="E46" s="126"/>
      <c r="F46" s="126"/>
      <c r="G46" s="126"/>
      <c r="H46" s="126"/>
      <c r="I46" s="126"/>
      <c r="J46" s="126"/>
      <c r="K46" s="126"/>
      <c r="L46" s="126"/>
      <c r="M46" s="126"/>
      <c r="N46" s="126"/>
      <c r="O46" s="126"/>
      <c r="P46" s="126"/>
      <c r="Q46" s="126"/>
      <c r="R46" s="126"/>
    </row>
    <row r="47" spans="1:18" s="55" customFormat="1" ht="27.75" customHeight="1">
      <c r="A47" s="92"/>
      <c r="B47" s="93"/>
      <c r="C47" s="93"/>
      <c r="D47" s="93"/>
      <c r="E47" s="93"/>
      <c r="F47" s="93"/>
      <c r="G47" s="93"/>
      <c r="H47" s="93"/>
      <c r="I47" s="93"/>
      <c r="J47" s="93"/>
      <c r="K47" s="93"/>
      <c r="L47" s="93"/>
      <c r="M47" s="93"/>
      <c r="N47" s="93"/>
      <c r="O47" s="93"/>
      <c r="P47" s="93"/>
      <c r="Q47" s="93"/>
      <c r="R47" s="93"/>
    </row>
    <row r="48" spans="1:18">
      <c r="A48" s="118" t="s">
        <v>70</v>
      </c>
      <c r="B48" s="119"/>
      <c r="C48" s="119"/>
      <c r="D48" s="119"/>
      <c r="E48" s="96">
        <v>0</v>
      </c>
      <c r="L48" s="25"/>
      <c r="M48" s="25"/>
      <c r="N48" s="25"/>
    </row>
    <row r="49" spans="1:14" ht="12.75" customHeight="1">
      <c r="A49" s="120"/>
      <c r="B49" s="121"/>
      <c r="C49" s="121"/>
      <c r="D49" s="121"/>
      <c r="E49" s="76"/>
      <c r="L49" s="25"/>
      <c r="M49" s="25"/>
      <c r="N49" s="25"/>
    </row>
    <row r="50" spans="1:14">
      <c r="A50" s="14"/>
      <c r="B50" s="2"/>
      <c r="C50" s="3"/>
      <c r="D50" s="2"/>
      <c r="L50" s="25"/>
      <c r="M50" s="25"/>
      <c r="N50" s="25"/>
    </row>
    <row r="51" spans="1:14">
      <c r="A51" s="14"/>
      <c r="B51" s="2"/>
      <c r="C51" s="3"/>
      <c r="D51" s="2"/>
      <c r="L51" s="25"/>
      <c r="M51" s="25"/>
      <c r="N51" s="25"/>
    </row>
    <row r="52" spans="1:14">
      <c r="A52" s="14"/>
      <c r="B52" s="2"/>
      <c r="C52" s="3"/>
      <c r="D52" s="2"/>
      <c r="L52" s="25"/>
      <c r="M52" s="25"/>
      <c r="N52" s="25"/>
    </row>
    <row r="53" spans="1:14">
      <c r="A53" s="14"/>
      <c r="B53" s="2"/>
      <c r="C53" s="3"/>
      <c r="D53" s="2"/>
      <c r="L53" s="25"/>
      <c r="M53" s="25"/>
      <c r="N53" s="25"/>
    </row>
    <row r="54" spans="1:14">
      <c r="A54" s="14"/>
      <c r="B54" s="2"/>
      <c r="C54" s="3"/>
      <c r="D54" s="2"/>
      <c r="L54" s="25"/>
      <c r="M54" s="25"/>
      <c r="N54" s="25"/>
    </row>
    <row r="55" spans="1:14">
      <c r="A55" s="14"/>
      <c r="B55" s="2"/>
      <c r="C55" s="3"/>
      <c r="D55" s="2"/>
      <c r="L55" s="25"/>
      <c r="M55" s="25"/>
      <c r="N55" s="25"/>
    </row>
    <row r="56" spans="1:14">
      <c r="A56" s="14"/>
      <c r="B56" s="2"/>
      <c r="C56" s="3"/>
      <c r="D56" s="2"/>
      <c r="L56" s="25"/>
      <c r="M56" s="25"/>
      <c r="N56" s="25"/>
    </row>
    <row r="57" spans="1:14">
      <c r="A57" s="14"/>
      <c r="B57" s="2"/>
      <c r="C57" s="3"/>
      <c r="D57" s="2"/>
      <c r="L57" s="25"/>
      <c r="M57" s="25"/>
      <c r="N57" s="25"/>
    </row>
    <row r="58" spans="1:14">
      <c r="A58" s="14"/>
      <c r="B58" s="2"/>
      <c r="C58" s="3"/>
      <c r="D58" s="2"/>
      <c r="L58" s="25"/>
      <c r="M58" s="25"/>
      <c r="N58" s="25"/>
    </row>
    <row r="59" spans="1:14">
      <c r="A59" s="14"/>
      <c r="B59" s="2"/>
      <c r="C59" s="3"/>
      <c r="D59" s="2"/>
      <c r="L59" s="25"/>
      <c r="M59" s="25"/>
      <c r="N59" s="25"/>
    </row>
    <row r="60" spans="1:14">
      <c r="A60" s="14"/>
      <c r="B60" s="2"/>
      <c r="C60" s="3"/>
      <c r="D60" s="2"/>
      <c r="L60" s="25"/>
      <c r="M60" s="25"/>
      <c r="N60" s="25"/>
    </row>
    <row r="61" spans="1:14">
      <c r="A61" s="14"/>
      <c r="B61" s="2"/>
      <c r="C61" s="3"/>
      <c r="D61" s="2"/>
      <c r="L61" s="25"/>
      <c r="M61" s="25"/>
      <c r="N61" s="25"/>
    </row>
    <row r="62" spans="1:14">
      <c r="A62" s="14"/>
      <c r="B62" s="2"/>
      <c r="C62" s="3"/>
      <c r="D62" s="2"/>
    </row>
    <row r="63" spans="1:14">
      <c r="A63" s="14"/>
      <c r="B63" s="2"/>
      <c r="C63" s="3"/>
      <c r="D63" s="2"/>
    </row>
    <row r="64" spans="1:14">
      <c r="A64" s="14"/>
      <c r="B64" s="2"/>
      <c r="C64" s="3"/>
      <c r="D64" s="2"/>
    </row>
    <row r="65" spans="1:4">
      <c r="A65" s="14"/>
      <c r="B65" s="2"/>
      <c r="C65" s="3"/>
      <c r="D65" s="2"/>
    </row>
    <row r="66" spans="1:4">
      <c r="A66" s="14"/>
      <c r="B66" s="2"/>
      <c r="C66" s="3"/>
      <c r="D66" s="2"/>
    </row>
    <row r="67" spans="1:4">
      <c r="A67" s="14"/>
      <c r="B67" s="2"/>
      <c r="C67" s="3"/>
      <c r="D67" s="2"/>
    </row>
    <row r="68" spans="1:4">
      <c r="A68" s="14"/>
      <c r="B68" s="2"/>
      <c r="C68" s="3"/>
      <c r="D68" s="2"/>
    </row>
    <row r="69" spans="1:4">
      <c r="A69" s="14"/>
      <c r="B69" s="2"/>
      <c r="C69" s="3"/>
      <c r="D69" s="2"/>
    </row>
    <row r="70" spans="1:4">
      <c r="A70" s="14"/>
      <c r="B70" s="2"/>
      <c r="C70" s="3"/>
      <c r="D70" s="2"/>
    </row>
    <row r="71" spans="1:4">
      <c r="A71" s="14"/>
      <c r="B71" s="2"/>
      <c r="C71" s="3"/>
      <c r="D71" s="2"/>
    </row>
    <row r="72" spans="1:4">
      <c r="A72" s="14"/>
      <c r="B72" s="2"/>
      <c r="C72" s="3"/>
      <c r="D72" s="2"/>
    </row>
    <row r="73" spans="1:4">
      <c r="A73" s="14"/>
      <c r="B73" s="2"/>
      <c r="C73" s="3"/>
      <c r="D73" s="2"/>
    </row>
    <row r="74" spans="1:4">
      <c r="A74" s="14"/>
      <c r="B74" s="2"/>
      <c r="C74" s="3"/>
      <c r="D74" s="2"/>
    </row>
    <row r="75" spans="1:4">
      <c r="A75" s="14"/>
      <c r="B75" s="2"/>
      <c r="C75" s="3"/>
      <c r="D75" s="2"/>
    </row>
    <row r="76" spans="1:4">
      <c r="A76" s="14"/>
      <c r="B76" s="2"/>
      <c r="C76" s="3"/>
      <c r="D76" s="2"/>
    </row>
    <row r="77" spans="1:4">
      <c r="A77" s="14"/>
      <c r="B77" s="2"/>
      <c r="C77" s="3"/>
      <c r="D77" s="2"/>
    </row>
    <row r="78" spans="1:4">
      <c r="A78" s="14"/>
      <c r="B78" s="2"/>
      <c r="C78" s="3"/>
      <c r="D78" s="2"/>
    </row>
    <row r="79" spans="1:4">
      <c r="A79" s="14"/>
      <c r="B79" s="2"/>
      <c r="C79" s="3"/>
      <c r="D79" s="2"/>
    </row>
    <row r="80" spans="1:4">
      <c r="A80" s="14"/>
      <c r="B80" s="2"/>
      <c r="C80" s="3"/>
      <c r="D80" s="2"/>
    </row>
    <row r="81" spans="1:4">
      <c r="A81" s="14"/>
      <c r="B81" s="2"/>
      <c r="C81" s="3"/>
      <c r="D81" s="2"/>
    </row>
    <row r="82" spans="1:4">
      <c r="A82" s="14"/>
      <c r="B82" s="2"/>
      <c r="C82" s="3"/>
      <c r="D82" s="2"/>
    </row>
    <row r="83" spans="1:4">
      <c r="A83" s="14"/>
      <c r="B83" s="2"/>
      <c r="C83" s="3"/>
      <c r="D83" s="2"/>
    </row>
    <row r="84" spans="1:4">
      <c r="A84" s="14"/>
      <c r="B84" s="2"/>
      <c r="C84" s="3"/>
      <c r="D84" s="2"/>
    </row>
    <row r="85" spans="1:4">
      <c r="A85" s="14"/>
      <c r="B85" s="2"/>
      <c r="C85" s="3"/>
      <c r="D85" s="2"/>
    </row>
    <row r="86" spans="1:4">
      <c r="A86" s="14"/>
      <c r="B86" s="2"/>
      <c r="C86" s="3"/>
      <c r="D86" s="2"/>
    </row>
    <row r="87" spans="1:4">
      <c r="A87" s="14"/>
      <c r="B87" s="2"/>
      <c r="C87" s="3"/>
      <c r="D87" s="2"/>
    </row>
    <row r="88" spans="1:4">
      <c r="A88" s="14"/>
      <c r="B88" s="2"/>
      <c r="C88" s="3"/>
      <c r="D88" s="2"/>
    </row>
    <row r="89" spans="1:4">
      <c r="A89" s="14"/>
      <c r="B89" s="2"/>
      <c r="C89" s="3"/>
      <c r="D89" s="2"/>
    </row>
    <row r="90" spans="1:4">
      <c r="A90" s="14"/>
      <c r="B90" s="2"/>
      <c r="C90" s="3"/>
      <c r="D90" s="2"/>
    </row>
    <row r="91" spans="1:4">
      <c r="A91" s="14"/>
      <c r="B91" s="2"/>
      <c r="C91" s="3"/>
      <c r="D91" s="2"/>
    </row>
    <row r="92" spans="1:4">
      <c r="A92" s="14"/>
      <c r="B92" s="2"/>
      <c r="C92" s="3"/>
      <c r="D92" s="2"/>
    </row>
    <row r="93" spans="1:4">
      <c r="A93" s="14"/>
      <c r="B93" s="2"/>
      <c r="C93" s="3"/>
      <c r="D93" s="2"/>
    </row>
    <row r="94" spans="1:4">
      <c r="A94" s="14"/>
      <c r="B94" s="2"/>
      <c r="C94" s="3"/>
      <c r="D94" s="2"/>
    </row>
    <row r="95" spans="1:4">
      <c r="A95" s="14"/>
      <c r="B95" s="2"/>
      <c r="C95" s="3"/>
      <c r="D95" s="2"/>
    </row>
    <row r="96" spans="1:4">
      <c r="A96" s="14"/>
      <c r="B96" s="2"/>
      <c r="C96" s="3"/>
      <c r="D96" s="2"/>
    </row>
    <row r="97" spans="1:4">
      <c r="A97" s="14"/>
      <c r="B97" s="2"/>
      <c r="C97" s="3"/>
      <c r="D97" s="2"/>
    </row>
    <row r="98" spans="1:4">
      <c r="A98" s="14"/>
      <c r="B98" s="2"/>
      <c r="C98" s="3"/>
      <c r="D98" s="2"/>
    </row>
    <row r="99" spans="1:4">
      <c r="A99" s="14"/>
      <c r="B99" s="2"/>
      <c r="C99" s="3"/>
      <c r="D99" s="2"/>
    </row>
    <row r="100" spans="1:4">
      <c r="A100" s="14"/>
      <c r="B100" s="2"/>
      <c r="C100" s="3"/>
      <c r="D100" s="2"/>
    </row>
    <row r="101" spans="1:4">
      <c r="A101" s="14"/>
      <c r="B101" s="2"/>
      <c r="C101" s="3"/>
      <c r="D101" s="2"/>
    </row>
    <row r="102" spans="1:4">
      <c r="A102" s="14"/>
      <c r="B102" s="2"/>
      <c r="C102" s="3"/>
      <c r="D102" s="2"/>
    </row>
    <row r="103" spans="1:4">
      <c r="A103" s="14"/>
      <c r="B103" s="2"/>
      <c r="C103" s="3"/>
      <c r="D103" s="2"/>
    </row>
    <row r="104" spans="1:4">
      <c r="A104" s="14"/>
      <c r="B104" s="2"/>
      <c r="C104" s="3"/>
      <c r="D104" s="2"/>
    </row>
    <row r="105" spans="1:4">
      <c r="A105" s="14"/>
      <c r="B105" s="2"/>
      <c r="C105" s="3"/>
      <c r="D105" s="2"/>
    </row>
    <row r="106" spans="1:4">
      <c r="A106" s="14"/>
      <c r="B106" s="2"/>
      <c r="C106" s="3"/>
      <c r="D106" s="2"/>
    </row>
    <row r="107" spans="1:4">
      <c r="A107" s="14"/>
      <c r="B107" s="2"/>
      <c r="C107" s="3"/>
      <c r="D107" s="2"/>
    </row>
    <row r="108" spans="1:4">
      <c r="A108" s="14"/>
      <c r="B108" s="2"/>
      <c r="C108" s="3"/>
      <c r="D108" s="2"/>
    </row>
    <row r="109" spans="1:4">
      <c r="A109" s="14"/>
      <c r="B109" s="2"/>
      <c r="C109" s="3"/>
      <c r="D109" s="2"/>
    </row>
    <row r="110" spans="1:4">
      <c r="A110" s="14"/>
      <c r="B110" s="2"/>
      <c r="C110" s="3"/>
      <c r="D110" s="2"/>
    </row>
    <row r="111" spans="1:4">
      <c r="A111" s="14"/>
      <c r="B111" s="2"/>
      <c r="C111" s="3"/>
      <c r="D111" s="2"/>
    </row>
    <row r="112" spans="1:4">
      <c r="A112" s="14"/>
      <c r="B112" s="2"/>
      <c r="C112" s="3"/>
      <c r="D112" s="2"/>
    </row>
    <row r="113" spans="1:4">
      <c r="A113" s="14"/>
      <c r="B113" s="2"/>
      <c r="C113" s="3"/>
      <c r="D113" s="2"/>
    </row>
    <row r="114" spans="1:4">
      <c r="A114" s="14"/>
      <c r="B114" s="2"/>
      <c r="C114" s="3"/>
      <c r="D114" s="2"/>
    </row>
    <row r="115" spans="1:4">
      <c r="A115" s="14"/>
      <c r="B115" s="2"/>
      <c r="C115" s="3"/>
      <c r="D115" s="2"/>
    </row>
    <row r="116" spans="1:4">
      <c r="A116" s="14"/>
      <c r="B116" s="2"/>
      <c r="C116" s="3"/>
      <c r="D116" s="2"/>
    </row>
    <row r="117" spans="1:4">
      <c r="A117" s="14"/>
      <c r="B117" s="2"/>
      <c r="C117" s="3"/>
      <c r="D117" s="2"/>
    </row>
    <row r="118" spans="1:4">
      <c r="A118" s="14"/>
      <c r="B118" s="2"/>
      <c r="C118" s="3"/>
      <c r="D118" s="2"/>
    </row>
    <row r="119" spans="1:4">
      <c r="A119" s="14"/>
      <c r="B119" s="2"/>
      <c r="C119" s="3"/>
      <c r="D119" s="2"/>
    </row>
    <row r="120" spans="1:4">
      <c r="A120" s="14"/>
      <c r="B120" s="2"/>
      <c r="C120" s="3"/>
      <c r="D120" s="2"/>
    </row>
    <row r="121" spans="1:4">
      <c r="A121" s="14"/>
      <c r="B121" s="2"/>
      <c r="C121" s="3"/>
      <c r="D121" s="2"/>
    </row>
    <row r="122" spans="1:4">
      <c r="A122" s="14"/>
      <c r="B122" s="2"/>
      <c r="C122" s="3"/>
      <c r="D122" s="2"/>
    </row>
    <row r="123" spans="1:4">
      <c r="A123" s="14"/>
      <c r="B123" s="2"/>
      <c r="C123" s="3"/>
      <c r="D123" s="2"/>
    </row>
    <row r="124" spans="1:4">
      <c r="A124" s="14"/>
      <c r="B124" s="2"/>
      <c r="C124" s="3"/>
      <c r="D124" s="2"/>
    </row>
    <row r="125" spans="1:4">
      <c r="A125" s="14"/>
      <c r="B125" s="2"/>
      <c r="C125" s="3"/>
      <c r="D125" s="2"/>
    </row>
    <row r="126" spans="1:4">
      <c r="A126" s="14"/>
      <c r="B126" s="2"/>
      <c r="C126" s="3"/>
      <c r="D126" s="2"/>
    </row>
    <row r="127" spans="1:4">
      <c r="A127" s="14"/>
      <c r="B127" s="2"/>
      <c r="C127" s="3"/>
      <c r="D127" s="2"/>
    </row>
  </sheetData>
  <mergeCells count="42">
    <mergeCell ref="A48:D48"/>
    <mergeCell ref="A49:D49"/>
    <mergeCell ref="A29:D29"/>
    <mergeCell ref="A30:D30"/>
    <mergeCell ref="F11:F15"/>
    <mergeCell ref="A44:R44"/>
    <mergeCell ref="A45:R45"/>
    <mergeCell ref="A46:R46"/>
    <mergeCell ref="B36:R36"/>
    <mergeCell ref="B37:R37"/>
    <mergeCell ref="B38:R38"/>
    <mergeCell ref="B39:R39"/>
    <mergeCell ref="B40:R40"/>
    <mergeCell ref="B41:R41"/>
    <mergeCell ref="B42:R42"/>
    <mergeCell ref="G11:G15"/>
    <mergeCell ref="H11:H15"/>
    <mergeCell ref="I11:I15"/>
    <mergeCell ref="J11:J15"/>
    <mergeCell ref="A1:N1"/>
    <mergeCell ref="F4:F9"/>
    <mergeCell ref="G4:G9"/>
    <mergeCell ref="H4:H9"/>
    <mergeCell ref="I4:I9"/>
    <mergeCell ref="J4:J9"/>
    <mergeCell ref="M4:M9"/>
    <mergeCell ref="Q2:R2"/>
    <mergeCell ref="M11:M15"/>
    <mergeCell ref="A4:A9"/>
    <mergeCell ref="A11:A15"/>
    <mergeCell ref="E4:E9"/>
    <mergeCell ref="L4:L9"/>
    <mergeCell ref="L11:L15"/>
    <mergeCell ref="N4:N9"/>
    <mergeCell ref="N11:N15"/>
    <mergeCell ref="Q4:Q9"/>
    <mergeCell ref="R4:R9"/>
    <mergeCell ref="Q11:Q15"/>
    <mergeCell ref="R11:R15"/>
    <mergeCell ref="K4:K9"/>
    <mergeCell ref="E11:E15"/>
    <mergeCell ref="K11:K15"/>
  </mergeCells>
  <phoneticPr fontId="0" type="noConversion"/>
  <printOptions horizontalCentered="1"/>
  <pageMargins left="0.75" right="0" top="0.75" bottom="0" header="0" footer="0"/>
  <pageSetup scale="4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Endowments</vt:lpstr>
      <vt:lpstr>Endowments!Print_Area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Christopher John Arnold</cp:lastModifiedBy>
  <cp:lastPrinted>2017-01-23T21:30:03Z</cp:lastPrinted>
  <dcterms:created xsi:type="dcterms:W3CDTF">2010-01-04T16:35:44Z</dcterms:created>
  <dcterms:modified xsi:type="dcterms:W3CDTF">2017-01-23T21:31:47Z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